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12" windowWidth="14952" windowHeight="8172" activeTab="0"/>
  </bookViews>
  <sheets>
    <sheet name="2013" sheetId="1" r:id="rId1"/>
  </sheets>
  <definedNames>
    <definedName name="_xlnm.Print_Area" localSheetId="0">'2013'!$A$1:$N$85</definedName>
  </definedNames>
  <calcPr fullCalcOnLoad="1"/>
</workbook>
</file>

<file path=xl/sharedStrings.xml><?xml version="1.0" encoding="utf-8"?>
<sst xmlns="http://schemas.openxmlformats.org/spreadsheetml/2006/main" count="72" uniqueCount="58">
  <si>
    <t>Кол-во</t>
  </si>
  <si>
    <t>Наименование  услуги</t>
  </si>
  <si>
    <t>Основные характеристики</t>
  </si>
  <si>
    <t>1*</t>
  </si>
  <si>
    <t>2*</t>
  </si>
  <si>
    <t>3*</t>
  </si>
  <si>
    <t>Дата сбора данных</t>
  </si>
  <si>
    <t>Срок действия цен</t>
  </si>
  <si>
    <t>Итого начальная (максимальная) цена</t>
  </si>
  <si>
    <t>Ед. измер</t>
  </si>
  <si>
    <t>сумма, руб.</t>
  </si>
  <si>
    <t>цена, руб.</t>
  </si>
  <si>
    <t>Средняя цена, руб.</t>
  </si>
  <si>
    <t>Паразитологические исследования:</t>
  </si>
  <si>
    <t>Итого:</t>
  </si>
  <si>
    <t>МБОУ "Средняя общеобразовательная школа № 5"</t>
  </si>
  <si>
    <t>Директор _____________________ С.Н. Дюльдина</t>
  </si>
  <si>
    <t>Витамин С</t>
  </si>
  <si>
    <t>Готовые блюда</t>
  </si>
  <si>
    <t>Йодированная соль</t>
  </si>
  <si>
    <t>Содержание нитратов ф свежих овощах и фруктах</t>
  </si>
  <si>
    <t xml:space="preserve">Отбор проб: пищевые продукты </t>
  </si>
  <si>
    <t>Отбор проб: пищевые продукты</t>
  </si>
  <si>
    <t>Смывы на БГКП</t>
  </si>
  <si>
    <t>Смывы на сальмонеллы</t>
  </si>
  <si>
    <t>Смывы на иерсинеоз</t>
  </si>
  <si>
    <t>Отбор проб: вода на баканализ</t>
  </si>
  <si>
    <t>Заключение по результатам лабораторных исследований</t>
  </si>
  <si>
    <t>Отбор проб: вода на химанализ</t>
  </si>
  <si>
    <t>Дез. Средства (раствор/сухое)</t>
  </si>
  <si>
    <t xml:space="preserve">Отбор проб: смывы с объекта внешней среды </t>
  </si>
  <si>
    <t>Заключение по результатам по результатам лабораторных исследований</t>
  </si>
  <si>
    <t>4*</t>
  </si>
  <si>
    <t xml:space="preserve"> IV Обоснование начальной (максимальной) цены гражданско-правового договора на оказание услуг по проведению лабораторных исследований.</t>
  </si>
  <si>
    <t>Отбор проб: смывы с объекта внешней среды</t>
  </si>
  <si>
    <t>Вода питьевая</t>
  </si>
  <si>
    <t>Почва</t>
  </si>
  <si>
    <t>Отбор проб: почва</t>
  </si>
  <si>
    <t>Санитарно-гигиенические исследования</t>
  </si>
  <si>
    <t>Калорийность (суточная)</t>
  </si>
  <si>
    <t>Физико химическое исследование сырой продукции</t>
  </si>
  <si>
    <t>Бактериологоические исследование</t>
  </si>
  <si>
    <t>Отбор проб почва</t>
  </si>
  <si>
    <t>Радиологические исследования</t>
  </si>
  <si>
    <t>Смывы с поверхностей</t>
  </si>
  <si>
    <t>Отбор проб:почва</t>
  </si>
  <si>
    <t>Исследования физических факторов</t>
  </si>
  <si>
    <t>Измерение уровня искусственной освещенности</t>
  </si>
  <si>
    <t>Измерение параметров микроклимата</t>
  </si>
  <si>
    <t xml:space="preserve">Заключение по результатам лабораторных исследований </t>
  </si>
  <si>
    <t xml:space="preserve">Отбор проб: дезинифицирующие средства </t>
  </si>
  <si>
    <t>Дата составления сводной  таблицы 02.03.2015 год</t>
  </si>
  <si>
    <t>Исполнитель : Маслова Лилия Константиновна тел. 2-66-96</t>
  </si>
  <si>
    <t xml:space="preserve">Начальная (максимальная) цена в размере 170 000  рублей 00 копеек. </t>
  </si>
  <si>
    <t>1* Коммерческое предложение № б/н от 16.02.15г.</t>
  </si>
  <si>
    <t>1* Коммерческое предложение № б/н от 26.02.15г.</t>
  </si>
  <si>
    <t>1* Коммерческое предложение № б/н от 24.02.15г.</t>
  </si>
  <si>
    <t xml:space="preserve"> Всего начальная (максимальная) цена, руб.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</si>
</sst>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"/>
    <numFmt numFmtId="171" formatCode="0.000000"/>
    <numFmt numFmtId="172" formatCode="0.0000000"/>
    <numFmt numFmtId="173" formatCode="0.0000"/>
    <numFmt numFmtId="174" formatCode="#,##0.0"/>
    <numFmt numFmtId="175" formatCode="#,##0.00_ ;\-#,##0.00\ "/>
  </numFmts>
  <fonts count="4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9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8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3" fontId="5" fillId="0" borderId="10" xfId="60" applyFont="1" applyFill="1" applyBorder="1" applyAlignment="1">
      <alignment horizontal="center" vertical="center" shrinkToFit="1"/>
    </xf>
    <xf numFmtId="43" fontId="13" fillId="0" borderId="10" xfId="6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14" fontId="5" fillId="0" borderId="10" xfId="0" applyNumberFormat="1" applyFont="1" applyFill="1" applyBorder="1" applyAlignment="1">
      <alignment horizontal="center" vertical="center" shrinkToFit="1"/>
    </xf>
    <xf numFmtId="3" fontId="5" fillId="0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/>
    </xf>
    <xf numFmtId="0" fontId="11" fillId="0" borderId="11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center" shrinkToFit="1"/>
    </xf>
    <xf numFmtId="0" fontId="14" fillId="32" borderId="10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4" xfId="0" applyFont="1" applyFill="1" applyBorder="1" applyAlignment="1">
      <alignment vertical="top" wrapText="1"/>
    </xf>
    <xf numFmtId="0" fontId="0" fillId="0" borderId="0" xfId="0" applyFill="1" applyAlignment="1">
      <alignment wrapText="1"/>
    </xf>
    <xf numFmtId="0" fontId="7" fillId="0" borderId="10" xfId="0" applyNumberFormat="1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vertical="center" wrapText="1"/>
    </xf>
    <xf numFmtId="43" fontId="5" fillId="33" borderId="10" xfId="60" applyFont="1" applyFill="1" applyBorder="1" applyAlignment="1">
      <alignment horizontal="center" vertical="center" shrinkToFit="1"/>
    </xf>
    <xf numFmtId="43" fontId="5" fillId="0" borderId="10" xfId="0" applyNumberFormat="1" applyFont="1" applyFill="1" applyBorder="1" applyAlignment="1">
      <alignment horizontal="center" vertical="center" shrinkToFit="1"/>
    </xf>
    <xf numFmtId="175" fontId="5" fillId="0" borderId="10" xfId="60" applyNumberFormat="1" applyFont="1" applyFill="1" applyBorder="1" applyAlignment="1">
      <alignment horizontal="center" vertical="center" shrinkToFit="1"/>
    </xf>
    <xf numFmtId="4" fontId="5" fillId="33" borderId="10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left"/>
    </xf>
    <xf numFmtId="0" fontId="2" fillId="0" borderId="10" xfId="0" applyFont="1" applyFill="1" applyBorder="1" applyAlignment="1">
      <alignment horizontal="center" vertical="top" wrapText="1"/>
    </xf>
    <xf numFmtId="0" fontId="7" fillId="0" borderId="0" xfId="0" applyFont="1" applyFill="1" applyAlignment="1">
      <alignment horizontal="center" wrapText="1"/>
    </xf>
    <xf numFmtId="0" fontId="7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shrinkToFit="1"/>
    </xf>
    <xf numFmtId="0" fontId="1" fillId="0" borderId="0" xfId="0" applyFont="1" applyFill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11" fillId="0" borderId="16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view="pageBreakPreview" zoomScaleNormal="80" zoomScaleSheetLayoutView="100" zoomScalePageLayoutView="0" workbookViewId="0" topLeftCell="A16">
      <selection activeCell="A70" sqref="A70:E70"/>
    </sheetView>
  </sheetViews>
  <sheetFormatPr defaultColWidth="9.125" defaultRowHeight="12.75"/>
  <cols>
    <col min="1" max="1" width="12.75390625" style="18" customWidth="1"/>
    <col min="2" max="2" width="55.50390625" style="18" customWidth="1"/>
    <col min="3" max="3" width="7.625" style="18" customWidth="1"/>
    <col min="4" max="4" width="6.50390625" style="18" customWidth="1"/>
    <col min="5" max="5" width="10.375" style="18" customWidth="1"/>
    <col min="6" max="6" width="10.50390625" style="18" customWidth="1"/>
    <col min="7" max="7" width="7.375" style="18" customWidth="1"/>
    <col min="8" max="8" width="8.50390625" style="18" customWidth="1"/>
    <col min="9" max="9" width="8.375" style="18" customWidth="1"/>
    <col min="10" max="10" width="9.00390625" style="18" customWidth="1"/>
    <col min="11" max="11" width="9.00390625" style="18" hidden="1" customWidth="1"/>
    <col min="12" max="12" width="7.50390625" style="18" hidden="1" customWidth="1"/>
    <col min="13" max="13" width="7.50390625" style="18" customWidth="1"/>
    <col min="14" max="14" width="8.625" style="18" customWidth="1"/>
    <col min="15" max="16384" width="9.125" style="18" customWidth="1"/>
  </cols>
  <sheetData>
    <row r="1" spans="1:14" s="1" customFormat="1" ht="18.75" customHeight="1">
      <c r="A1" s="42" t="s">
        <v>33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1" customFormat="1" ht="15">
      <c r="A2" s="43" t="s">
        <v>15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4" s="1" customFormat="1" ht="13.5" customHeight="1">
      <c r="A3" s="2"/>
      <c r="N3" s="3"/>
    </row>
    <row r="4" spans="1:14" s="1" customFormat="1" ht="16.5" customHeight="1">
      <c r="A4" s="44" t="s">
        <v>1</v>
      </c>
      <c r="B4" s="44" t="s">
        <v>2</v>
      </c>
      <c r="C4" s="44" t="s">
        <v>9</v>
      </c>
      <c r="D4" s="48" t="s">
        <v>0</v>
      </c>
      <c r="E4" s="28"/>
      <c r="F4" s="29"/>
      <c r="G4" s="29"/>
      <c r="H4" s="29"/>
      <c r="I4" s="29"/>
      <c r="J4" s="29"/>
      <c r="K4" s="29"/>
      <c r="L4" s="29"/>
      <c r="M4" s="30"/>
      <c r="N4" s="45" t="s">
        <v>57</v>
      </c>
    </row>
    <row r="5" spans="1:14" s="1" customFormat="1" ht="16.5" customHeight="1">
      <c r="A5" s="44"/>
      <c r="B5" s="44"/>
      <c r="C5" s="44"/>
      <c r="D5" s="48"/>
      <c r="E5" s="45" t="s">
        <v>3</v>
      </c>
      <c r="F5" s="45"/>
      <c r="G5" s="45" t="s">
        <v>4</v>
      </c>
      <c r="H5" s="45"/>
      <c r="I5" s="45" t="s">
        <v>5</v>
      </c>
      <c r="J5" s="45"/>
      <c r="K5" s="49" t="s">
        <v>32</v>
      </c>
      <c r="L5" s="50"/>
      <c r="M5" s="44" t="s">
        <v>12</v>
      </c>
      <c r="N5" s="45"/>
    </row>
    <row r="6" spans="1:14" s="1" customFormat="1" ht="33.75" customHeight="1">
      <c r="A6" s="44"/>
      <c r="B6" s="44"/>
      <c r="C6" s="44"/>
      <c r="D6" s="48"/>
      <c r="E6" s="7" t="s">
        <v>11</v>
      </c>
      <c r="F6" s="7" t="s">
        <v>10</v>
      </c>
      <c r="G6" s="7" t="s">
        <v>11</v>
      </c>
      <c r="H6" s="7" t="s">
        <v>10</v>
      </c>
      <c r="I6" s="7" t="s">
        <v>11</v>
      </c>
      <c r="J6" s="7" t="s">
        <v>10</v>
      </c>
      <c r="K6" s="7" t="s">
        <v>11</v>
      </c>
      <c r="L6" s="7" t="s">
        <v>10</v>
      </c>
      <c r="M6" s="44"/>
      <c r="N6" s="45"/>
    </row>
    <row r="7" spans="1:14" s="1" customFormat="1" ht="1.5" customHeight="1">
      <c r="A7" s="51"/>
      <c r="B7" s="27"/>
      <c r="C7" s="4"/>
      <c r="D7" s="5"/>
      <c r="E7" s="7"/>
      <c r="F7" s="7"/>
      <c r="G7" s="7"/>
      <c r="H7" s="7"/>
      <c r="I7" s="7"/>
      <c r="J7" s="7"/>
      <c r="K7" s="7"/>
      <c r="L7" s="7"/>
      <c r="M7" s="4"/>
      <c r="N7" s="6"/>
    </row>
    <row r="8" spans="1:14" s="1" customFormat="1" ht="20.25" customHeight="1">
      <c r="A8" s="52"/>
      <c r="B8" s="8" t="s">
        <v>41</v>
      </c>
      <c r="C8" s="4"/>
      <c r="D8" s="5"/>
      <c r="E8" s="7"/>
      <c r="F8" s="7"/>
      <c r="G8" s="7"/>
      <c r="H8" s="7"/>
      <c r="I8" s="7"/>
      <c r="J8" s="7"/>
      <c r="K8" s="7"/>
      <c r="L8" s="7"/>
      <c r="M8" s="4"/>
      <c r="N8" s="6"/>
    </row>
    <row r="9" spans="1:14" s="1" customFormat="1" ht="14.25" customHeight="1">
      <c r="A9" s="52"/>
      <c r="B9" s="9" t="s">
        <v>18</v>
      </c>
      <c r="C9" s="41"/>
      <c r="D9" s="21">
        <v>4</v>
      </c>
      <c r="E9" s="19">
        <f aca="true" t="shared" si="0" ref="E9:E46">F9/D9</f>
        <v>2121.64</v>
      </c>
      <c r="F9" s="19">
        <v>8486.56</v>
      </c>
      <c r="G9" s="19">
        <f>H9/D9</f>
        <v>2114.1775</v>
      </c>
      <c r="H9" s="19">
        <v>8456.71</v>
      </c>
      <c r="I9" s="19">
        <f aca="true" t="shared" si="1" ref="I9:I19">J9/D9</f>
        <v>2075.005</v>
      </c>
      <c r="J9" s="19">
        <v>8300.02</v>
      </c>
      <c r="K9" s="19">
        <f>L9/D9</f>
        <v>1625.2225</v>
      </c>
      <c r="L9" s="19">
        <v>6500.89</v>
      </c>
      <c r="M9" s="19">
        <f>(E9+G9+I9)/3</f>
        <v>2103.6074999999996</v>
      </c>
      <c r="N9" s="19">
        <f aca="true" t="shared" si="2" ref="N9:N19">D9*M9</f>
        <v>8414.429999999998</v>
      </c>
    </row>
    <row r="10" spans="1:14" s="1" customFormat="1" ht="14.25" customHeight="1">
      <c r="A10" s="52"/>
      <c r="B10" s="9" t="s">
        <v>22</v>
      </c>
      <c r="C10" s="41"/>
      <c r="D10" s="21">
        <v>4</v>
      </c>
      <c r="E10" s="19">
        <f>F10/D10</f>
        <v>615.96</v>
      </c>
      <c r="F10" s="19">
        <v>2463.84</v>
      </c>
      <c r="G10" s="19">
        <f aca="true" t="shared" si="3" ref="G10:G43">H10/D10</f>
        <v>600.0625</v>
      </c>
      <c r="H10" s="19">
        <v>2400.25</v>
      </c>
      <c r="I10" s="19">
        <f t="shared" si="1"/>
        <v>525.1125</v>
      </c>
      <c r="J10" s="19">
        <v>2100.45</v>
      </c>
      <c r="K10" s="19">
        <f aca="true" t="shared" si="4" ref="K10:K19">L10/D10</f>
        <v>1264.22</v>
      </c>
      <c r="L10" s="19">
        <v>5056.88</v>
      </c>
      <c r="M10" s="19">
        <f aca="true" t="shared" si="5" ref="M10:M19">(E10+G10+I10)/3</f>
        <v>580.3783333333333</v>
      </c>
      <c r="N10" s="19">
        <f t="shared" si="2"/>
        <v>2321.5133333333333</v>
      </c>
    </row>
    <row r="11" spans="1:14" s="1" customFormat="1" ht="14.25" customHeight="1">
      <c r="A11" s="52"/>
      <c r="B11" s="32" t="s">
        <v>23</v>
      </c>
      <c r="C11" s="41"/>
      <c r="D11" s="21">
        <v>80</v>
      </c>
      <c r="E11" s="19">
        <f>F11/D11</f>
        <v>331.58000000000004</v>
      </c>
      <c r="F11" s="19">
        <v>26526.4</v>
      </c>
      <c r="G11" s="19">
        <f t="shared" si="3"/>
        <v>331.50012499999997</v>
      </c>
      <c r="H11" s="19">
        <v>26520.01</v>
      </c>
      <c r="I11" s="19">
        <f t="shared" si="1"/>
        <v>326.253125</v>
      </c>
      <c r="J11" s="38">
        <v>26100.25</v>
      </c>
      <c r="K11" s="19">
        <f t="shared" si="4"/>
        <v>218.757</v>
      </c>
      <c r="L11" s="19">
        <v>17500.56</v>
      </c>
      <c r="M11" s="19">
        <f t="shared" si="5"/>
        <v>329.77774999999997</v>
      </c>
      <c r="N11" s="19">
        <f t="shared" si="2"/>
        <v>26382.219999999998</v>
      </c>
    </row>
    <row r="12" spans="1:14" s="1" customFormat="1" ht="14.25" customHeight="1">
      <c r="A12" s="52"/>
      <c r="B12" s="32" t="s">
        <v>24</v>
      </c>
      <c r="C12" s="41"/>
      <c r="D12" s="21">
        <v>10</v>
      </c>
      <c r="E12" s="19">
        <f>F12/D12</f>
        <v>669.0600000000001</v>
      </c>
      <c r="F12" s="19">
        <v>6690.6</v>
      </c>
      <c r="G12" s="19">
        <f t="shared" si="3"/>
        <v>661.058</v>
      </c>
      <c r="H12" s="19">
        <v>6610.58</v>
      </c>
      <c r="I12" s="19">
        <f t="shared" si="1"/>
        <v>650.025</v>
      </c>
      <c r="J12" s="19">
        <v>6500.25</v>
      </c>
      <c r="K12" s="19">
        <f t="shared" si="4"/>
        <v>680</v>
      </c>
      <c r="L12" s="19">
        <v>6800</v>
      </c>
      <c r="M12" s="19">
        <f t="shared" si="5"/>
        <v>660.0476666666667</v>
      </c>
      <c r="N12" s="19">
        <f t="shared" si="2"/>
        <v>6600.476666666667</v>
      </c>
    </row>
    <row r="13" spans="1:14" s="1" customFormat="1" ht="14.25" customHeight="1">
      <c r="A13" s="52"/>
      <c r="B13" s="9" t="s">
        <v>25</v>
      </c>
      <c r="C13" s="41"/>
      <c r="D13" s="21">
        <v>10</v>
      </c>
      <c r="E13" s="19">
        <f t="shared" si="0"/>
        <v>600.62</v>
      </c>
      <c r="F13" s="19">
        <v>6006.2</v>
      </c>
      <c r="G13" s="19">
        <f t="shared" si="3"/>
        <v>598.025</v>
      </c>
      <c r="H13" s="19">
        <v>5980.25</v>
      </c>
      <c r="I13" s="19">
        <f t="shared" si="1"/>
        <v>590.089</v>
      </c>
      <c r="J13" s="19">
        <v>5900.89</v>
      </c>
      <c r="K13" s="19">
        <f t="shared" si="4"/>
        <v>550.012</v>
      </c>
      <c r="L13" s="19">
        <v>5500.12</v>
      </c>
      <c r="M13" s="19">
        <f t="shared" si="5"/>
        <v>596.2446666666666</v>
      </c>
      <c r="N13" s="19">
        <f t="shared" si="2"/>
        <v>5962.446666666666</v>
      </c>
    </row>
    <row r="14" spans="1:14" s="1" customFormat="1" ht="14.25" customHeight="1">
      <c r="A14" s="52"/>
      <c r="B14" s="12" t="s">
        <v>34</v>
      </c>
      <c r="C14" s="41"/>
      <c r="D14" s="21">
        <v>12</v>
      </c>
      <c r="E14" s="19">
        <f t="shared" si="0"/>
        <v>615.96</v>
      </c>
      <c r="F14" s="19">
        <v>7391.52</v>
      </c>
      <c r="G14" s="19">
        <f t="shared" si="3"/>
        <v>604.1675</v>
      </c>
      <c r="H14" s="19">
        <v>7250.01</v>
      </c>
      <c r="I14" s="19">
        <f t="shared" si="1"/>
        <v>591.6875</v>
      </c>
      <c r="J14" s="19">
        <v>7100.25</v>
      </c>
      <c r="K14" s="19">
        <f t="shared" si="4"/>
        <v>433.37083333333334</v>
      </c>
      <c r="L14" s="19">
        <v>5200.45</v>
      </c>
      <c r="M14" s="19">
        <f t="shared" si="5"/>
        <v>603.9383333333334</v>
      </c>
      <c r="N14" s="19">
        <f t="shared" si="2"/>
        <v>7247.26</v>
      </c>
    </row>
    <row r="15" spans="1:14" s="1" customFormat="1" ht="14.25" customHeight="1">
      <c r="A15" s="52"/>
      <c r="B15" s="9" t="s">
        <v>35</v>
      </c>
      <c r="C15" s="41"/>
      <c r="D15" s="21">
        <v>8</v>
      </c>
      <c r="E15" s="19">
        <f t="shared" si="0"/>
        <v>777.62</v>
      </c>
      <c r="F15" s="19">
        <v>6220.96</v>
      </c>
      <c r="G15" s="19">
        <f t="shared" si="3"/>
        <v>768.815</v>
      </c>
      <c r="H15" s="19">
        <v>6150.52</v>
      </c>
      <c r="I15" s="19">
        <f t="shared" si="1"/>
        <v>762.53125</v>
      </c>
      <c r="J15" s="19">
        <v>6100.25</v>
      </c>
      <c r="K15" s="19">
        <f t="shared" si="4"/>
        <v>803.1475</v>
      </c>
      <c r="L15" s="19">
        <v>6425.18</v>
      </c>
      <c r="M15" s="19">
        <f t="shared" si="5"/>
        <v>769.6554166666666</v>
      </c>
      <c r="N15" s="19">
        <f t="shared" si="2"/>
        <v>6157.243333333333</v>
      </c>
    </row>
    <row r="16" spans="1:14" s="1" customFormat="1" ht="14.25" customHeight="1">
      <c r="A16" s="52"/>
      <c r="B16" s="9" t="s">
        <v>26</v>
      </c>
      <c r="C16" s="41"/>
      <c r="D16" s="21">
        <v>8</v>
      </c>
      <c r="E16" s="19">
        <f t="shared" si="0"/>
        <v>533.36</v>
      </c>
      <c r="F16" s="19">
        <v>4266.88</v>
      </c>
      <c r="G16" s="19">
        <f t="shared" si="3"/>
        <v>532.11125</v>
      </c>
      <c r="H16" s="19">
        <v>4256.89</v>
      </c>
      <c r="I16" s="19">
        <f t="shared" si="1"/>
        <v>525.02875</v>
      </c>
      <c r="J16" s="19">
        <v>4200.23</v>
      </c>
      <c r="K16" s="19">
        <f t="shared" si="4"/>
        <v>525.015</v>
      </c>
      <c r="L16" s="19">
        <v>4200.12</v>
      </c>
      <c r="M16" s="19">
        <f t="shared" si="5"/>
        <v>530.1666666666666</v>
      </c>
      <c r="N16" s="19">
        <f t="shared" si="2"/>
        <v>4241.333333333333</v>
      </c>
    </row>
    <row r="17" spans="1:14" s="1" customFormat="1" ht="14.25" customHeight="1">
      <c r="A17" s="52"/>
      <c r="B17" s="9" t="s">
        <v>36</v>
      </c>
      <c r="C17" s="41"/>
      <c r="D17" s="21">
        <v>1</v>
      </c>
      <c r="E17" s="19">
        <f t="shared" si="0"/>
        <v>1270.86</v>
      </c>
      <c r="F17" s="19">
        <v>1270.86</v>
      </c>
      <c r="G17" s="19">
        <f t="shared" si="3"/>
        <v>1100.56</v>
      </c>
      <c r="H17" s="19">
        <v>1100.56</v>
      </c>
      <c r="I17" s="19">
        <f t="shared" si="1"/>
        <v>1050.69</v>
      </c>
      <c r="J17" s="19">
        <v>1050.69</v>
      </c>
      <c r="K17" s="19"/>
      <c r="L17" s="19"/>
      <c r="M17" s="19">
        <f t="shared" si="5"/>
        <v>1140.7033333333334</v>
      </c>
      <c r="N17" s="19">
        <f t="shared" si="2"/>
        <v>1140.7033333333334</v>
      </c>
    </row>
    <row r="18" spans="1:14" s="1" customFormat="1" ht="14.25" customHeight="1">
      <c r="A18" s="52"/>
      <c r="B18" s="9" t="s">
        <v>37</v>
      </c>
      <c r="C18" s="41"/>
      <c r="D18" s="21">
        <v>1</v>
      </c>
      <c r="E18" s="19">
        <f t="shared" si="0"/>
        <v>821.28</v>
      </c>
      <c r="F18" s="19">
        <v>821.28</v>
      </c>
      <c r="G18" s="19">
        <f t="shared" si="3"/>
        <v>710.45</v>
      </c>
      <c r="H18" s="19">
        <v>710.45</v>
      </c>
      <c r="I18" s="19">
        <f t="shared" si="1"/>
        <v>580.17</v>
      </c>
      <c r="J18" s="19">
        <v>580.17</v>
      </c>
      <c r="K18" s="19"/>
      <c r="L18" s="19"/>
      <c r="M18" s="19">
        <f t="shared" si="5"/>
        <v>703.9666666666667</v>
      </c>
      <c r="N18" s="19">
        <f t="shared" si="2"/>
        <v>703.9666666666667</v>
      </c>
    </row>
    <row r="19" spans="1:14" s="1" customFormat="1" ht="30.75">
      <c r="A19" s="52"/>
      <c r="B19" s="9" t="s">
        <v>27</v>
      </c>
      <c r="C19" s="41"/>
      <c r="D19" s="21">
        <v>21</v>
      </c>
      <c r="E19" s="19">
        <f t="shared" si="0"/>
        <v>457.84</v>
      </c>
      <c r="F19" s="19">
        <v>9614.64</v>
      </c>
      <c r="G19" s="19">
        <f t="shared" si="3"/>
        <v>433.37428571428575</v>
      </c>
      <c r="H19" s="19">
        <v>9100.86</v>
      </c>
      <c r="I19" s="19">
        <f t="shared" si="1"/>
        <v>428.5938095238095</v>
      </c>
      <c r="J19" s="19">
        <v>9000.47</v>
      </c>
      <c r="K19" s="19">
        <f t="shared" si="4"/>
        <v>357.17047619047617</v>
      </c>
      <c r="L19" s="19">
        <v>7500.58</v>
      </c>
      <c r="M19" s="19">
        <f t="shared" si="5"/>
        <v>439.9360317460318</v>
      </c>
      <c r="N19" s="19">
        <f t="shared" si="2"/>
        <v>9238.656666666668</v>
      </c>
    </row>
    <row r="20" spans="1:14" s="1" customFormat="1" ht="15">
      <c r="A20" s="52"/>
      <c r="B20" s="9"/>
      <c r="C20" s="41"/>
      <c r="D20" s="21"/>
      <c r="E20" s="19"/>
      <c r="F20" s="20">
        <f>F9+F10+F11+F12+F13+F14+F15+F16+F17+F18+F19</f>
        <v>79759.73999999999</v>
      </c>
      <c r="G20" s="20"/>
      <c r="H20" s="20">
        <f>H9+H10+H11+H12+H13+H14+H15+H16+H17+H18+H19</f>
        <v>78537.09</v>
      </c>
      <c r="I20" s="20"/>
      <c r="J20" s="20">
        <f>J9+J10+J11+J12+J13+J14+J15+J16+J17+J18+J19</f>
        <v>76933.92</v>
      </c>
      <c r="K20" s="20"/>
      <c r="L20" s="20">
        <f>L9+L10+L11+L12+L13+L14+L15+L16+L19</f>
        <v>64684.780000000006</v>
      </c>
      <c r="M20" s="19"/>
      <c r="N20" s="20">
        <f>N9+N10+N11+N12+N13+N14+N15+N16+N17+N18+N19</f>
        <v>78410.24999999999</v>
      </c>
    </row>
    <row r="21" spans="1:14" s="1" customFormat="1" ht="15">
      <c r="A21" s="52"/>
      <c r="B21" s="33" t="s">
        <v>38</v>
      </c>
      <c r="C21" s="41"/>
      <c r="D21" s="21"/>
      <c r="E21" s="19"/>
      <c r="F21" s="19"/>
      <c r="G21" s="19"/>
      <c r="H21" s="19"/>
      <c r="I21" s="19"/>
      <c r="J21" s="19"/>
      <c r="K21" s="19"/>
      <c r="L21" s="19"/>
      <c r="M21" s="19"/>
      <c r="N21" s="19"/>
    </row>
    <row r="22" spans="1:14" s="1" customFormat="1" ht="15">
      <c r="A22" s="52"/>
      <c r="B22" s="9" t="s">
        <v>17</v>
      </c>
      <c r="C22" s="41"/>
      <c r="D22" s="21">
        <v>4</v>
      </c>
      <c r="E22" s="19">
        <f t="shared" si="0"/>
        <v>830.72</v>
      </c>
      <c r="F22" s="19">
        <v>3322.88</v>
      </c>
      <c r="G22" s="19">
        <f t="shared" si="3"/>
        <v>750.145</v>
      </c>
      <c r="H22" s="19">
        <v>3000.58</v>
      </c>
      <c r="I22" s="19">
        <f aca="true" t="shared" si="6" ref="I22:I35">J22/D22</f>
        <v>745.14</v>
      </c>
      <c r="J22" s="19">
        <v>2980.56</v>
      </c>
      <c r="K22" s="19">
        <f>L22/D22</f>
        <v>1325</v>
      </c>
      <c r="L22" s="19">
        <v>5300</v>
      </c>
      <c r="M22" s="19">
        <f>(E22+G22+I22)/3</f>
        <v>775.335</v>
      </c>
      <c r="N22" s="19">
        <f>D22*M22</f>
        <v>3101.34</v>
      </c>
    </row>
    <row r="23" spans="1:14" s="1" customFormat="1" ht="13.5" customHeight="1">
      <c r="A23" s="52"/>
      <c r="B23" s="9" t="s">
        <v>18</v>
      </c>
      <c r="C23" s="41"/>
      <c r="D23" s="21">
        <v>2</v>
      </c>
      <c r="E23" s="19">
        <f t="shared" si="0"/>
        <v>390.58</v>
      </c>
      <c r="F23" s="19">
        <v>781.16</v>
      </c>
      <c r="G23" s="19">
        <f t="shared" si="3"/>
        <v>350.26</v>
      </c>
      <c r="H23" s="19">
        <v>700.52</v>
      </c>
      <c r="I23" s="19">
        <f t="shared" si="6"/>
        <v>120.29</v>
      </c>
      <c r="J23" s="19">
        <v>240.58</v>
      </c>
      <c r="K23" s="19">
        <f aca="true" t="shared" si="7" ref="K23:K35">L23/D23</f>
        <v>1075.325</v>
      </c>
      <c r="L23" s="19">
        <v>2150.65</v>
      </c>
      <c r="M23" s="19">
        <f aca="true" t="shared" si="8" ref="M23:M35">(E23+G23+I23)/3</f>
        <v>287.0433333333333</v>
      </c>
      <c r="N23" s="19">
        <f aca="true" t="shared" si="9" ref="N23:N35">D23*M23</f>
        <v>574.0866666666666</v>
      </c>
    </row>
    <row r="24" spans="1:14" s="1" customFormat="1" ht="15">
      <c r="A24" s="52"/>
      <c r="B24" s="9" t="s">
        <v>39</v>
      </c>
      <c r="C24" s="41"/>
      <c r="D24" s="21">
        <v>1</v>
      </c>
      <c r="E24" s="19">
        <f t="shared" si="0"/>
        <v>12184.68</v>
      </c>
      <c r="F24" s="19">
        <v>12184.68</v>
      </c>
      <c r="G24" s="19">
        <f t="shared" si="3"/>
        <v>11000.58</v>
      </c>
      <c r="H24" s="19">
        <v>11000.58</v>
      </c>
      <c r="I24" s="19">
        <f t="shared" si="6"/>
        <v>10100.48</v>
      </c>
      <c r="J24" s="19">
        <v>10100.48</v>
      </c>
      <c r="K24" s="19">
        <f t="shared" si="7"/>
        <v>3900.18</v>
      </c>
      <c r="L24" s="19">
        <v>3900.18</v>
      </c>
      <c r="M24" s="19">
        <f t="shared" si="8"/>
        <v>11095.246666666668</v>
      </c>
      <c r="N24" s="19">
        <f t="shared" si="9"/>
        <v>11095.246666666668</v>
      </c>
    </row>
    <row r="25" spans="1:14" s="1" customFormat="1" ht="15">
      <c r="A25" s="52"/>
      <c r="B25" s="9" t="s">
        <v>40</v>
      </c>
      <c r="C25" s="41"/>
      <c r="D25" s="21">
        <v>1</v>
      </c>
      <c r="E25" s="19">
        <f t="shared" si="0"/>
        <v>1021.88</v>
      </c>
      <c r="F25" s="19">
        <v>1021.88</v>
      </c>
      <c r="G25" s="19">
        <f t="shared" si="3"/>
        <v>890.36</v>
      </c>
      <c r="H25" s="19">
        <v>890.36</v>
      </c>
      <c r="I25" s="19">
        <f t="shared" si="6"/>
        <v>800.49</v>
      </c>
      <c r="J25" s="19">
        <v>800.49</v>
      </c>
      <c r="K25" s="19"/>
      <c r="L25" s="19"/>
      <c r="M25" s="19">
        <f t="shared" si="8"/>
        <v>904.2433333333333</v>
      </c>
      <c r="N25" s="19">
        <f t="shared" si="9"/>
        <v>904.2433333333333</v>
      </c>
    </row>
    <row r="26" spans="1:14" s="1" customFormat="1" ht="15">
      <c r="A26" s="52"/>
      <c r="B26" s="9" t="s">
        <v>20</v>
      </c>
      <c r="C26" s="41"/>
      <c r="D26" s="21">
        <v>4</v>
      </c>
      <c r="E26" s="19">
        <f t="shared" si="0"/>
        <v>826</v>
      </c>
      <c r="F26" s="19">
        <v>3304</v>
      </c>
      <c r="G26" s="19">
        <f t="shared" si="3"/>
        <v>750.145</v>
      </c>
      <c r="H26" s="19">
        <v>3000.58</v>
      </c>
      <c r="I26" s="19">
        <f t="shared" si="6"/>
        <v>725.1125</v>
      </c>
      <c r="J26" s="19">
        <v>2900.45</v>
      </c>
      <c r="K26" s="19">
        <f t="shared" si="7"/>
        <v>1125.22</v>
      </c>
      <c r="L26" s="19">
        <v>4500.88</v>
      </c>
      <c r="M26" s="19">
        <f t="shared" si="8"/>
        <v>767.0858333333332</v>
      </c>
      <c r="N26" s="19">
        <f t="shared" si="9"/>
        <v>3068.343333333333</v>
      </c>
    </row>
    <row r="27" spans="1:14" s="1" customFormat="1" ht="15">
      <c r="A27" s="52"/>
      <c r="B27" s="9" t="s">
        <v>19</v>
      </c>
      <c r="C27" s="41"/>
      <c r="D27" s="21">
        <v>1</v>
      </c>
      <c r="E27" s="19">
        <f t="shared" si="0"/>
        <v>877.92</v>
      </c>
      <c r="F27" s="19">
        <v>877.92</v>
      </c>
      <c r="G27" s="19">
        <f t="shared" si="3"/>
        <v>705.18</v>
      </c>
      <c r="H27" s="19">
        <v>705.18</v>
      </c>
      <c r="I27" s="19">
        <f t="shared" si="6"/>
        <v>540.92</v>
      </c>
      <c r="J27" s="19">
        <v>540.92</v>
      </c>
      <c r="K27" s="19"/>
      <c r="L27" s="19"/>
      <c r="M27" s="19">
        <f t="shared" si="8"/>
        <v>708.0066666666667</v>
      </c>
      <c r="N27" s="19">
        <f t="shared" si="9"/>
        <v>708.0066666666667</v>
      </c>
    </row>
    <row r="28" spans="1:14" s="1" customFormat="1" ht="15">
      <c r="A28" s="52"/>
      <c r="B28" s="9" t="s">
        <v>21</v>
      </c>
      <c r="C28" s="41"/>
      <c r="D28" s="21">
        <v>24</v>
      </c>
      <c r="E28" s="19">
        <f t="shared" si="0"/>
        <v>615.96</v>
      </c>
      <c r="F28" s="19">
        <v>14783.04</v>
      </c>
      <c r="G28" s="19">
        <f t="shared" si="3"/>
        <v>608.36</v>
      </c>
      <c r="H28" s="19">
        <v>14600.64</v>
      </c>
      <c r="I28" s="19">
        <f t="shared" si="6"/>
        <v>587.5233333333333</v>
      </c>
      <c r="J28" s="19">
        <v>14100.56</v>
      </c>
      <c r="K28" s="19">
        <f t="shared" si="7"/>
        <v>250.06333333333336</v>
      </c>
      <c r="L28" s="19">
        <v>6001.52</v>
      </c>
      <c r="M28" s="19">
        <f t="shared" si="8"/>
        <v>603.9477777777778</v>
      </c>
      <c r="N28" s="19">
        <f t="shared" si="9"/>
        <v>14494.746666666666</v>
      </c>
    </row>
    <row r="29" spans="1:14" s="1" customFormat="1" ht="15">
      <c r="A29" s="52"/>
      <c r="B29" s="9" t="s">
        <v>29</v>
      </c>
      <c r="C29" s="41"/>
      <c r="D29" s="21">
        <v>2</v>
      </c>
      <c r="E29" s="19">
        <f t="shared" si="0"/>
        <v>618.32</v>
      </c>
      <c r="F29" s="19">
        <v>1236.64</v>
      </c>
      <c r="G29" s="19">
        <f t="shared" si="3"/>
        <v>600.345</v>
      </c>
      <c r="H29" s="19">
        <v>1200.69</v>
      </c>
      <c r="I29" s="19">
        <f t="shared" si="6"/>
        <v>503.28</v>
      </c>
      <c r="J29" s="19">
        <v>1006.56</v>
      </c>
      <c r="K29" s="19"/>
      <c r="L29" s="19"/>
      <c r="M29" s="19">
        <f t="shared" si="8"/>
        <v>573.9816666666667</v>
      </c>
      <c r="N29" s="19">
        <f t="shared" si="9"/>
        <v>1147.9633333333334</v>
      </c>
    </row>
    <row r="30" spans="1:14" s="1" customFormat="1" ht="15">
      <c r="A30" s="52"/>
      <c r="B30" s="9" t="s">
        <v>50</v>
      </c>
      <c r="C30" s="41"/>
      <c r="D30" s="21">
        <v>4</v>
      </c>
      <c r="E30" s="19">
        <f t="shared" si="0"/>
        <v>533.36</v>
      </c>
      <c r="F30" s="19">
        <v>2133.44</v>
      </c>
      <c r="G30" s="19">
        <f t="shared" si="3"/>
        <v>500.2225</v>
      </c>
      <c r="H30" s="19">
        <v>2000.89</v>
      </c>
      <c r="I30" s="19">
        <f t="shared" si="6"/>
        <v>450.14</v>
      </c>
      <c r="J30" s="19">
        <v>1800.56</v>
      </c>
      <c r="K30" s="19"/>
      <c r="L30" s="19"/>
      <c r="M30" s="19">
        <f t="shared" si="8"/>
        <v>494.5741666666666</v>
      </c>
      <c r="N30" s="19">
        <f t="shared" si="9"/>
        <v>1978.2966666666664</v>
      </c>
    </row>
    <row r="31" spans="1:14" s="1" customFormat="1" ht="15">
      <c r="A31" s="52"/>
      <c r="B31" s="9" t="s">
        <v>35</v>
      </c>
      <c r="C31" s="41"/>
      <c r="D31" s="21">
        <v>2</v>
      </c>
      <c r="E31" s="19">
        <f t="shared" si="0"/>
        <v>8162.06</v>
      </c>
      <c r="F31" s="19">
        <v>16324.12</v>
      </c>
      <c r="G31" s="19">
        <f t="shared" si="3"/>
        <v>8001.445</v>
      </c>
      <c r="H31" s="19">
        <v>16002.89</v>
      </c>
      <c r="I31" s="19">
        <f t="shared" si="6"/>
        <v>7750.445</v>
      </c>
      <c r="J31" s="19">
        <v>15500.89</v>
      </c>
      <c r="K31" s="19">
        <f t="shared" si="7"/>
        <v>950.01</v>
      </c>
      <c r="L31" s="19">
        <v>1900.02</v>
      </c>
      <c r="M31" s="19">
        <f t="shared" si="8"/>
        <v>7971.316666666667</v>
      </c>
      <c r="N31" s="19">
        <f t="shared" si="9"/>
        <v>15942.633333333333</v>
      </c>
    </row>
    <row r="32" spans="1:14" s="1" customFormat="1" ht="15">
      <c r="A32" s="52"/>
      <c r="B32" s="9" t="s">
        <v>28</v>
      </c>
      <c r="C32" s="41"/>
      <c r="D32" s="21">
        <v>2</v>
      </c>
      <c r="E32" s="19">
        <f t="shared" si="0"/>
        <v>492.06</v>
      </c>
      <c r="F32" s="19">
        <v>984.12</v>
      </c>
      <c r="G32" s="19">
        <f t="shared" si="3"/>
        <v>390.225</v>
      </c>
      <c r="H32" s="19">
        <v>780.45</v>
      </c>
      <c r="I32" s="19">
        <f t="shared" si="6"/>
        <v>362.845</v>
      </c>
      <c r="J32" s="19">
        <v>725.69</v>
      </c>
      <c r="K32" s="19">
        <f t="shared" si="7"/>
        <v>1775.005</v>
      </c>
      <c r="L32" s="19">
        <v>3550.01</v>
      </c>
      <c r="M32" s="19">
        <f t="shared" si="8"/>
        <v>415.04333333333335</v>
      </c>
      <c r="N32" s="19">
        <f t="shared" si="9"/>
        <v>830.0866666666667</v>
      </c>
    </row>
    <row r="33" spans="1:14" s="1" customFormat="1" ht="15">
      <c r="A33" s="52"/>
      <c r="B33" s="9" t="s">
        <v>36</v>
      </c>
      <c r="C33" s="41"/>
      <c r="D33" s="21">
        <v>1</v>
      </c>
      <c r="E33" s="19">
        <f t="shared" si="0"/>
        <v>3894</v>
      </c>
      <c r="F33" s="19">
        <v>3894</v>
      </c>
      <c r="G33" s="19">
        <f t="shared" si="3"/>
        <v>3600.86</v>
      </c>
      <c r="H33" s="19">
        <v>3600.86</v>
      </c>
      <c r="I33" s="19">
        <f t="shared" si="6"/>
        <v>3300.25</v>
      </c>
      <c r="J33" s="19">
        <v>3300.25</v>
      </c>
      <c r="K33" s="19"/>
      <c r="L33" s="19"/>
      <c r="M33" s="19">
        <f t="shared" si="8"/>
        <v>3598.3700000000003</v>
      </c>
      <c r="N33" s="19">
        <f t="shared" si="9"/>
        <v>3598.3700000000003</v>
      </c>
    </row>
    <row r="34" spans="1:14" s="1" customFormat="1" ht="15">
      <c r="A34" s="52"/>
      <c r="B34" s="9" t="s">
        <v>42</v>
      </c>
      <c r="C34" s="41"/>
      <c r="D34" s="21">
        <v>1</v>
      </c>
      <c r="E34" s="19">
        <f t="shared" si="0"/>
        <v>821.28</v>
      </c>
      <c r="F34" s="19">
        <v>821.28</v>
      </c>
      <c r="G34" s="19">
        <f t="shared" si="3"/>
        <v>790.89</v>
      </c>
      <c r="H34" s="19">
        <v>790.89</v>
      </c>
      <c r="I34" s="19">
        <f t="shared" si="6"/>
        <v>700.59</v>
      </c>
      <c r="J34" s="19">
        <v>700.59</v>
      </c>
      <c r="K34" s="19"/>
      <c r="L34" s="19"/>
      <c r="M34" s="19">
        <f t="shared" si="8"/>
        <v>770.9200000000001</v>
      </c>
      <c r="N34" s="19">
        <f t="shared" si="9"/>
        <v>770.9200000000001</v>
      </c>
    </row>
    <row r="35" spans="1:14" s="1" customFormat="1" ht="30.75">
      <c r="A35" s="52"/>
      <c r="B35" s="9" t="s">
        <v>27</v>
      </c>
      <c r="C35" s="41"/>
      <c r="D35" s="21">
        <v>17</v>
      </c>
      <c r="E35" s="19">
        <f t="shared" si="0"/>
        <v>457.84</v>
      </c>
      <c r="F35" s="19">
        <v>7783.28</v>
      </c>
      <c r="G35" s="19">
        <f t="shared" si="3"/>
        <v>447.11117647058825</v>
      </c>
      <c r="H35" s="19">
        <v>7600.89</v>
      </c>
      <c r="I35" s="19">
        <f t="shared" si="6"/>
        <v>341.80294117647054</v>
      </c>
      <c r="J35" s="19">
        <v>5810.65</v>
      </c>
      <c r="K35" s="19">
        <f t="shared" si="7"/>
        <v>400.00117647058823</v>
      </c>
      <c r="L35" s="19">
        <v>6800.02</v>
      </c>
      <c r="M35" s="19">
        <f t="shared" si="8"/>
        <v>415.5847058823529</v>
      </c>
      <c r="N35" s="19">
        <f t="shared" si="9"/>
        <v>7064.94</v>
      </c>
    </row>
    <row r="36" spans="1:14" s="1" customFormat="1" ht="15">
      <c r="A36" s="52"/>
      <c r="B36" s="9"/>
      <c r="C36" s="41"/>
      <c r="D36" s="21"/>
      <c r="E36" s="19"/>
      <c r="F36" s="20">
        <f>F22+F23+F24+F25+F26+F27+F28+F29+F30+F31+F32+F33+F34+F35</f>
        <v>69452.44</v>
      </c>
      <c r="G36" s="20"/>
      <c r="H36" s="20">
        <f>H22+H23+H24+H25+H26+H27+H28+H29+H30+H31+H32+H33+H34+H35</f>
        <v>65876</v>
      </c>
      <c r="I36" s="20"/>
      <c r="J36" s="20">
        <f>J22+J23+J24+J25+J26+J27+J28+J29+J30+J31+J32+J33+J34+J35</f>
        <v>60509.229999999996</v>
      </c>
      <c r="K36" s="20"/>
      <c r="L36" s="20" t="e">
        <f>L22+L23+L24+L26+L28+#REF!+L31+#REF!+L32+L35</f>
        <v>#REF!</v>
      </c>
      <c r="M36" s="19"/>
      <c r="N36" s="20">
        <f>N22+N23+N24+N25+N26+N27+N28+N29+N30+N31+N32+N33+N34+N35</f>
        <v>65279.22333333334</v>
      </c>
    </row>
    <row r="37" spans="1:14" s="1" customFormat="1" ht="15">
      <c r="A37" s="52"/>
      <c r="B37" s="35" t="s">
        <v>43</v>
      </c>
      <c r="C37" s="41"/>
      <c r="D37" s="21"/>
      <c r="E37" s="19"/>
      <c r="F37" s="20"/>
      <c r="G37" s="20"/>
      <c r="H37" s="20"/>
      <c r="I37" s="20"/>
      <c r="J37" s="20"/>
      <c r="K37" s="20"/>
      <c r="L37" s="20"/>
      <c r="M37" s="19"/>
      <c r="N37" s="20"/>
    </row>
    <row r="38" spans="1:14" s="1" customFormat="1" ht="15">
      <c r="A38" s="52"/>
      <c r="B38" s="9" t="s">
        <v>36</v>
      </c>
      <c r="C38" s="41"/>
      <c r="D38" s="21">
        <v>1</v>
      </c>
      <c r="E38" s="19">
        <f t="shared" si="0"/>
        <v>1240.18</v>
      </c>
      <c r="F38" s="19">
        <v>1240.18</v>
      </c>
      <c r="G38" s="19">
        <f t="shared" si="3"/>
        <v>1180.25</v>
      </c>
      <c r="H38" s="19">
        <v>1180.25</v>
      </c>
      <c r="I38" s="19">
        <f>J38/D38</f>
        <v>990</v>
      </c>
      <c r="J38" s="19">
        <v>990</v>
      </c>
      <c r="K38" s="20"/>
      <c r="L38" s="20"/>
      <c r="M38" s="19">
        <f>(E38+G38+I38)/3</f>
        <v>1136.8100000000002</v>
      </c>
      <c r="N38" s="19">
        <f>D38*M38</f>
        <v>1136.8100000000002</v>
      </c>
    </row>
    <row r="39" spans="1:14" s="1" customFormat="1" ht="15">
      <c r="A39" s="52"/>
      <c r="B39" s="9" t="s">
        <v>37</v>
      </c>
      <c r="C39" s="41"/>
      <c r="D39" s="21">
        <v>1</v>
      </c>
      <c r="E39" s="19">
        <f t="shared" si="0"/>
        <v>821.28</v>
      </c>
      <c r="F39" s="19">
        <v>821.28</v>
      </c>
      <c r="G39" s="19">
        <f t="shared" si="3"/>
        <v>800.1</v>
      </c>
      <c r="H39" s="19">
        <v>800.1</v>
      </c>
      <c r="I39" s="19">
        <f>J39/D39</f>
        <v>787</v>
      </c>
      <c r="J39" s="19">
        <v>787</v>
      </c>
      <c r="K39" s="20"/>
      <c r="L39" s="20"/>
      <c r="M39" s="19">
        <f>(E39+G39+I39)/3</f>
        <v>802.7933333333334</v>
      </c>
      <c r="N39" s="19">
        <f>D39*M39</f>
        <v>802.7933333333334</v>
      </c>
    </row>
    <row r="40" spans="1:14" s="1" customFormat="1" ht="30.75">
      <c r="A40" s="52"/>
      <c r="B40" s="9" t="s">
        <v>27</v>
      </c>
      <c r="C40" s="41"/>
      <c r="D40" s="21">
        <v>1</v>
      </c>
      <c r="E40" s="19">
        <f t="shared" si="0"/>
        <v>457.84</v>
      </c>
      <c r="F40" s="19">
        <v>457.84</v>
      </c>
      <c r="G40" s="19">
        <f t="shared" si="3"/>
        <v>410.25</v>
      </c>
      <c r="H40" s="19">
        <v>410.25</v>
      </c>
      <c r="I40" s="19">
        <f>J40/D40</f>
        <v>380.59</v>
      </c>
      <c r="J40" s="19">
        <v>380.59</v>
      </c>
      <c r="K40" s="20"/>
      <c r="L40" s="20"/>
      <c r="M40" s="19">
        <f>(E40+G40+I40)/3</f>
        <v>416.22666666666663</v>
      </c>
      <c r="N40" s="19">
        <f>D40*M40</f>
        <v>416.22666666666663</v>
      </c>
    </row>
    <row r="41" spans="1:14" s="1" customFormat="1" ht="15">
      <c r="A41" s="52"/>
      <c r="B41" s="9"/>
      <c r="C41" s="41"/>
      <c r="D41" s="21"/>
      <c r="E41" s="19"/>
      <c r="F41" s="20">
        <f>F38+F39+F40</f>
        <v>2519.3</v>
      </c>
      <c r="G41" s="20"/>
      <c r="H41" s="20">
        <f>H38+H39+H40</f>
        <v>2390.6</v>
      </c>
      <c r="I41" s="20"/>
      <c r="J41" s="20">
        <f>J38+J39+J40</f>
        <v>2157.59</v>
      </c>
      <c r="K41" s="20"/>
      <c r="L41" s="20"/>
      <c r="M41" s="19"/>
      <c r="N41" s="20">
        <f>N38+N39+N40</f>
        <v>2355.83</v>
      </c>
    </row>
    <row r="42" spans="1:14" s="1" customFormat="1" ht="15">
      <c r="A42" s="52"/>
      <c r="B42" s="34" t="s">
        <v>13</v>
      </c>
      <c r="C42" s="41"/>
      <c r="D42" s="21"/>
      <c r="E42" s="19"/>
      <c r="F42" s="19"/>
      <c r="G42" s="19"/>
      <c r="H42" s="19"/>
      <c r="I42" s="19"/>
      <c r="J42" s="19"/>
      <c r="K42" s="19"/>
      <c r="L42" s="19"/>
      <c r="M42" s="19"/>
      <c r="N42" s="19"/>
    </row>
    <row r="43" spans="1:14" s="1" customFormat="1" ht="15">
      <c r="A43" s="52"/>
      <c r="B43" s="9" t="s">
        <v>44</v>
      </c>
      <c r="C43" s="41"/>
      <c r="D43" s="21">
        <v>40</v>
      </c>
      <c r="E43" s="19">
        <f t="shared" si="0"/>
        <v>243.08</v>
      </c>
      <c r="F43" s="19">
        <v>9723.2</v>
      </c>
      <c r="G43" s="19">
        <f t="shared" si="3"/>
        <v>242.5025</v>
      </c>
      <c r="H43" s="19">
        <v>9700.1</v>
      </c>
      <c r="I43" s="19">
        <f>J43/D43</f>
        <v>241.26399999999998</v>
      </c>
      <c r="J43" s="19">
        <v>9650.56</v>
      </c>
      <c r="K43" s="19">
        <f>L43/D43</f>
        <v>222.5</v>
      </c>
      <c r="L43" s="19">
        <v>8900</v>
      </c>
      <c r="M43" s="19">
        <f>(E43+G43+I43)/3</f>
        <v>242.28216666666665</v>
      </c>
      <c r="N43" s="19">
        <f>D43*M43</f>
        <v>9691.286666666667</v>
      </c>
    </row>
    <row r="44" spans="1:14" s="1" customFormat="1" ht="15">
      <c r="A44" s="52"/>
      <c r="B44" s="9" t="s">
        <v>30</v>
      </c>
      <c r="C44" s="41"/>
      <c r="D44" s="21">
        <v>4</v>
      </c>
      <c r="E44" s="19">
        <f t="shared" si="0"/>
        <v>615.96</v>
      </c>
      <c r="F44" s="19">
        <v>2463.84</v>
      </c>
      <c r="G44" s="19">
        <f>H44/D44</f>
        <v>615.0625</v>
      </c>
      <c r="H44" s="19">
        <v>2460.25</v>
      </c>
      <c r="I44" s="19">
        <f>J44/D44</f>
        <v>612.5625</v>
      </c>
      <c r="J44" s="19">
        <v>2450.25</v>
      </c>
      <c r="K44" s="19">
        <f>L44/D44</f>
        <v>625.03</v>
      </c>
      <c r="L44" s="19">
        <v>2500.12</v>
      </c>
      <c r="M44" s="19">
        <f>(E44+G44+I44)/3</f>
        <v>614.5283333333333</v>
      </c>
      <c r="N44" s="19">
        <f>D44*M44</f>
        <v>2458.1133333333332</v>
      </c>
    </row>
    <row r="45" spans="1:14" s="1" customFormat="1" ht="15">
      <c r="A45" s="52"/>
      <c r="B45" s="9" t="s">
        <v>36</v>
      </c>
      <c r="C45" s="41"/>
      <c r="D45" s="21">
        <v>1</v>
      </c>
      <c r="E45" s="19">
        <f t="shared" si="0"/>
        <v>1072.62</v>
      </c>
      <c r="F45" s="19">
        <v>1072.62</v>
      </c>
      <c r="G45" s="19">
        <f>H45/D45</f>
        <v>1065.45</v>
      </c>
      <c r="H45" s="19">
        <v>1065.45</v>
      </c>
      <c r="I45" s="19">
        <f>J45/D45</f>
        <v>1000</v>
      </c>
      <c r="J45" s="19">
        <v>1000</v>
      </c>
      <c r="K45" s="19"/>
      <c r="L45" s="19"/>
      <c r="M45" s="19">
        <f>(E45+G45+I45)/3</f>
        <v>1046.0233333333333</v>
      </c>
      <c r="N45" s="19">
        <f>D45*M45</f>
        <v>1046.0233333333333</v>
      </c>
    </row>
    <row r="46" spans="1:14" s="1" customFormat="1" ht="15">
      <c r="A46" s="52"/>
      <c r="B46" s="9" t="s">
        <v>45</v>
      </c>
      <c r="C46" s="41"/>
      <c r="D46" s="21">
        <v>1</v>
      </c>
      <c r="E46" s="19">
        <f t="shared" si="0"/>
        <v>821.26</v>
      </c>
      <c r="F46" s="19">
        <v>821.26</v>
      </c>
      <c r="G46" s="19">
        <f>H46/D46</f>
        <v>776</v>
      </c>
      <c r="H46" s="19">
        <v>776</v>
      </c>
      <c r="I46" s="19">
        <f>J46/D46</f>
        <v>745.98</v>
      </c>
      <c r="J46" s="19">
        <v>745.98</v>
      </c>
      <c r="K46" s="19"/>
      <c r="L46" s="19"/>
      <c r="M46" s="19">
        <f>(E46+G46+I46)/3</f>
        <v>781.0799999999999</v>
      </c>
      <c r="N46" s="19">
        <f>D46*M46</f>
        <v>781.0799999999999</v>
      </c>
    </row>
    <row r="47" spans="1:14" s="1" customFormat="1" ht="30.75">
      <c r="A47" s="52"/>
      <c r="B47" s="9" t="s">
        <v>31</v>
      </c>
      <c r="C47" s="41"/>
      <c r="D47" s="21">
        <v>3</v>
      </c>
      <c r="E47" s="19">
        <f>F47/D47</f>
        <v>457.84</v>
      </c>
      <c r="F47" s="19">
        <v>1373.52</v>
      </c>
      <c r="G47" s="19">
        <f>H47/D47</f>
        <v>432.21333333333337</v>
      </c>
      <c r="H47" s="19">
        <v>1296.64</v>
      </c>
      <c r="I47" s="19">
        <f>J47/D47</f>
        <v>397.6366666666667</v>
      </c>
      <c r="J47" s="19">
        <v>1192.91</v>
      </c>
      <c r="K47" s="19">
        <f>L47/D47</f>
        <v>616.86</v>
      </c>
      <c r="L47" s="19">
        <v>1850.58</v>
      </c>
      <c r="M47" s="19">
        <f>(E47+G47+I47)/3</f>
        <v>429.23</v>
      </c>
      <c r="N47" s="19">
        <f>D47*M47</f>
        <v>1287.69</v>
      </c>
    </row>
    <row r="48" spans="1:14" s="1" customFormat="1" ht="15">
      <c r="A48" s="52"/>
      <c r="B48" s="10"/>
      <c r="C48" s="41"/>
      <c r="D48" s="26"/>
      <c r="E48" s="20"/>
      <c r="F48" s="20">
        <f>F43+F44+F45+F46+F47</f>
        <v>15454.44</v>
      </c>
      <c r="G48" s="20"/>
      <c r="H48" s="20">
        <f>H43+H44+H45+H46+H47</f>
        <v>15298.44</v>
      </c>
      <c r="I48" s="20"/>
      <c r="J48" s="20">
        <f>J43+J44+J45+J46+J47</f>
        <v>15039.699999999999</v>
      </c>
      <c r="K48" s="20"/>
      <c r="L48" s="20">
        <f>L43+L44+L47</f>
        <v>13250.699999999999</v>
      </c>
      <c r="M48" s="20"/>
      <c r="N48" s="20">
        <f>N43+N44+N45+N46+N47</f>
        <v>15264.193333333333</v>
      </c>
    </row>
    <row r="49" spans="1:14" s="1" customFormat="1" ht="15">
      <c r="A49" s="52"/>
      <c r="B49" s="10" t="s">
        <v>46</v>
      </c>
      <c r="C49" s="41"/>
      <c r="D49" s="26"/>
      <c r="E49" s="20"/>
      <c r="F49" s="20"/>
      <c r="G49" s="20"/>
      <c r="H49" s="20"/>
      <c r="I49" s="20"/>
      <c r="J49" s="20"/>
      <c r="K49" s="20"/>
      <c r="L49" s="20"/>
      <c r="M49" s="20"/>
      <c r="N49" s="20"/>
    </row>
    <row r="50" spans="1:14" s="1" customFormat="1" ht="15">
      <c r="A50" s="52"/>
      <c r="B50" s="12" t="s">
        <v>47</v>
      </c>
      <c r="C50" s="41"/>
      <c r="D50" s="21">
        <v>15</v>
      </c>
      <c r="E50" s="19">
        <f>F50/D50</f>
        <v>261.96</v>
      </c>
      <c r="F50" s="19">
        <v>3929.4</v>
      </c>
      <c r="G50" s="19">
        <f>H50/D50</f>
        <v>261.3933333333333</v>
      </c>
      <c r="H50" s="19">
        <v>3920.9</v>
      </c>
      <c r="I50" s="19">
        <f>J50/D50</f>
        <v>250.01533333333333</v>
      </c>
      <c r="J50" s="19">
        <v>3750.23</v>
      </c>
      <c r="K50" s="20"/>
      <c r="L50" s="20"/>
      <c r="M50" s="19">
        <f>(E50+G50+I50)/3</f>
        <v>257.7895555555555</v>
      </c>
      <c r="N50" s="19">
        <f>D50*M50</f>
        <v>3866.843333333333</v>
      </c>
    </row>
    <row r="51" spans="1:14" s="1" customFormat="1" ht="15">
      <c r="A51" s="52"/>
      <c r="B51" s="12" t="s">
        <v>48</v>
      </c>
      <c r="C51" s="41"/>
      <c r="D51" s="21">
        <v>16</v>
      </c>
      <c r="E51" s="19">
        <f>F51/D51</f>
        <v>261.96</v>
      </c>
      <c r="F51" s="19">
        <v>4191.36</v>
      </c>
      <c r="G51" s="19">
        <f>H51/D51</f>
        <v>256.250625</v>
      </c>
      <c r="H51" s="19">
        <v>4100.01</v>
      </c>
      <c r="I51" s="19">
        <f>J51/D51</f>
        <v>231.918125</v>
      </c>
      <c r="J51" s="19">
        <v>3710.69</v>
      </c>
      <c r="K51" s="20"/>
      <c r="L51" s="20"/>
      <c r="M51" s="19">
        <f>(E51+G51+I51)/3</f>
        <v>250.04291666666666</v>
      </c>
      <c r="N51" s="19">
        <f>D51*M51</f>
        <v>4000.6866666666665</v>
      </c>
    </row>
    <row r="52" spans="1:14" s="1" customFormat="1" ht="15">
      <c r="A52" s="52"/>
      <c r="B52" s="12" t="s">
        <v>49</v>
      </c>
      <c r="C52" s="41"/>
      <c r="D52" s="26">
        <v>2</v>
      </c>
      <c r="E52" s="19">
        <f>F52/D52</f>
        <v>457.84</v>
      </c>
      <c r="F52" s="19">
        <v>915.68</v>
      </c>
      <c r="G52" s="19">
        <f>H52/D52</f>
        <v>425.225</v>
      </c>
      <c r="H52" s="19">
        <v>850.45</v>
      </c>
      <c r="I52" s="19">
        <f>J52/D52</f>
        <v>351.4</v>
      </c>
      <c r="J52" s="19">
        <v>702.8</v>
      </c>
      <c r="K52" s="20"/>
      <c r="L52" s="20"/>
      <c r="M52" s="19">
        <f>(E52+G52+I52)/3</f>
        <v>411.4883333333334</v>
      </c>
      <c r="N52" s="19">
        <f>D52*M52</f>
        <v>822.9766666666668</v>
      </c>
    </row>
    <row r="53" spans="1:14" s="1" customFormat="1" ht="15">
      <c r="A53" s="52"/>
      <c r="B53" s="12"/>
      <c r="C53" s="41"/>
      <c r="D53" s="26"/>
      <c r="E53" s="19"/>
      <c r="F53" s="20">
        <f>F50+F51+F52</f>
        <v>9036.44</v>
      </c>
      <c r="G53" s="19"/>
      <c r="H53" s="20">
        <f>H50+H51+H52</f>
        <v>8871.36</v>
      </c>
      <c r="I53" s="20"/>
      <c r="J53" s="20">
        <f>J50+J51+J52</f>
        <v>8163.72</v>
      </c>
      <c r="K53" s="20"/>
      <c r="L53" s="20"/>
      <c r="M53" s="20"/>
      <c r="N53" s="20">
        <f>N50+N51+N52</f>
        <v>8690.506666666666</v>
      </c>
    </row>
    <row r="54" spans="1:14" s="1" customFormat="1" ht="24" customHeight="1">
      <c r="A54" s="52"/>
      <c r="B54" s="10" t="s">
        <v>14</v>
      </c>
      <c r="C54" s="41"/>
      <c r="D54" s="21"/>
      <c r="E54" s="19"/>
      <c r="F54" s="20">
        <f>F20+F36+F41+F48+F53</f>
        <v>176222.36</v>
      </c>
      <c r="G54" s="19"/>
      <c r="H54" s="20">
        <f>H20+H36+H41+H48+H53</f>
        <v>170973.49</v>
      </c>
      <c r="I54" s="19"/>
      <c r="J54" s="20">
        <f>J20+J36+J41+J48+J53</f>
        <v>162804.16</v>
      </c>
      <c r="K54" s="36">
        <f>J20+J36+J41+J48+J53</f>
        <v>162804.16</v>
      </c>
      <c r="L54" s="20" t="e">
        <f>L20+L36+L48</f>
        <v>#REF!</v>
      </c>
      <c r="M54" s="19"/>
      <c r="N54" s="20">
        <f>N20+N36+N41+N48+N53</f>
        <v>170000.0033333333</v>
      </c>
    </row>
    <row r="55" spans="1:14" s="1" customFormat="1" ht="15" hidden="1">
      <c r="A55" s="52"/>
      <c r="B55" s="11"/>
      <c r="C55" s="41"/>
      <c r="D55" s="21"/>
      <c r="E55" s="19"/>
      <c r="F55" s="19"/>
      <c r="G55" s="19"/>
      <c r="H55" s="19"/>
      <c r="I55" s="19"/>
      <c r="J55" s="19"/>
      <c r="K55" s="19"/>
      <c r="L55" s="19"/>
      <c r="M55" s="19"/>
      <c r="N55" s="19"/>
    </row>
    <row r="56" spans="1:14" s="1" customFormat="1" ht="15" hidden="1">
      <c r="A56" s="52"/>
      <c r="B56" s="11"/>
      <c r="C56" s="41"/>
      <c r="D56" s="21"/>
      <c r="E56" s="19"/>
      <c r="F56" s="19"/>
      <c r="G56" s="19"/>
      <c r="H56" s="19"/>
      <c r="I56" s="19"/>
      <c r="J56" s="19"/>
      <c r="K56" s="19"/>
      <c r="L56" s="19"/>
      <c r="M56" s="19"/>
      <c r="N56" s="19"/>
    </row>
    <row r="57" spans="1:14" s="1" customFormat="1" ht="15" hidden="1">
      <c r="A57" s="52"/>
      <c r="B57" s="11"/>
      <c r="C57" s="41"/>
      <c r="D57" s="21"/>
      <c r="E57" s="19"/>
      <c r="F57" s="19"/>
      <c r="G57" s="19"/>
      <c r="H57" s="19"/>
      <c r="I57" s="19"/>
      <c r="J57" s="19"/>
      <c r="K57" s="19"/>
      <c r="L57" s="19"/>
      <c r="M57" s="19"/>
      <c r="N57" s="19"/>
    </row>
    <row r="58" spans="1:14" s="1" customFormat="1" ht="15" hidden="1">
      <c r="A58" s="52"/>
      <c r="B58" s="10"/>
      <c r="C58" s="41"/>
      <c r="D58" s="21"/>
      <c r="E58" s="19"/>
      <c r="F58" s="19"/>
      <c r="G58" s="19"/>
      <c r="H58" s="19"/>
      <c r="I58" s="19"/>
      <c r="J58" s="19"/>
      <c r="K58" s="19"/>
      <c r="L58" s="19"/>
      <c r="M58" s="19"/>
      <c r="N58" s="19"/>
    </row>
    <row r="59" spans="1:14" s="1" customFormat="1" ht="15" hidden="1">
      <c r="A59" s="52"/>
      <c r="B59" s="12"/>
      <c r="C59" s="41"/>
      <c r="D59" s="21"/>
      <c r="E59" s="19"/>
      <c r="F59" s="19"/>
      <c r="G59" s="19"/>
      <c r="H59" s="19"/>
      <c r="I59" s="19"/>
      <c r="J59" s="19"/>
      <c r="K59" s="19"/>
      <c r="L59" s="19"/>
      <c r="M59" s="19"/>
      <c r="N59" s="19"/>
    </row>
    <row r="60" spans="1:14" s="1" customFormat="1" ht="15" hidden="1">
      <c r="A60" s="52"/>
      <c r="B60" s="10"/>
      <c r="C60" s="41"/>
      <c r="D60" s="21"/>
      <c r="E60" s="19"/>
      <c r="F60" s="19"/>
      <c r="G60" s="19"/>
      <c r="H60" s="19"/>
      <c r="I60" s="19"/>
      <c r="J60" s="19"/>
      <c r="K60" s="19"/>
      <c r="L60" s="19"/>
      <c r="M60" s="19"/>
      <c r="N60" s="19"/>
    </row>
    <row r="61" spans="1:14" s="1" customFormat="1" ht="15" hidden="1">
      <c r="A61" s="52"/>
      <c r="B61" s="11"/>
      <c r="C61" s="41"/>
      <c r="D61" s="21"/>
      <c r="E61" s="19"/>
      <c r="F61" s="19"/>
      <c r="G61" s="19"/>
      <c r="H61" s="19"/>
      <c r="I61" s="19"/>
      <c r="J61" s="19"/>
      <c r="K61" s="19"/>
      <c r="L61" s="19"/>
      <c r="M61" s="19"/>
      <c r="N61" s="19"/>
    </row>
    <row r="62" spans="1:14" s="1" customFormat="1" ht="15" hidden="1">
      <c r="A62" s="52"/>
      <c r="B62" s="11"/>
      <c r="C62" s="41"/>
      <c r="D62" s="21"/>
      <c r="E62" s="19"/>
      <c r="F62" s="19"/>
      <c r="G62" s="19"/>
      <c r="H62" s="19"/>
      <c r="I62" s="19"/>
      <c r="J62" s="19"/>
      <c r="K62" s="19"/>
      <c r="L62" s="19"/>
      <c r="M62" s="19"/>
      <c r="N62" s="19"/>
    </row>
    <row r="63" spans="1:14" s="1" customFormat="1" ht="15" hidden="1">
      <c r="A63" s="52"/>
      <c r="B63" s="11"/>
      <c r="C63" s="41"/>
      <c r="D63" s="21"/>
      <c r="E63" s="19"/>
      <c r="F63" s="19"/>
      <c r="G63" s="19"/>
      <c r="H63" s="19"/>
      <c r="I63" s="19"/>
      <c r="J63" s="19"/>
      <c r="K63" s="19"/>
      <c r="L63" s="19"/>
      <c r="M63" s="19"/>
      <c r="N63" s="19"/>
    </row>
    <row r="64" spans="1:14" s="1" customFormat="1" ht="15" hidden="1">
      <c r="A64" s="53"/>
      <c r="B64" s="11"/>
      <c r="C64" s="41"/>
      <c r="D64" s="21"/>
      <c r="E64" s="19"/>
      <c r="F64" s="19"/>
      <c r="G64" s="19"/>
      <c r="H64" s="19"/>
      <c r="I64" s="19"/>
      <c r="J64" s="19"/>
      <c r="K64" s="19"/>
      <c r="L64" s="19"/>
      <c r="M64" s="19"/>
      <c r="N64" s="19"/>
    </row>
    <row r="65" spans="1:14" s="1" customFormat="1" ht="15" hidden="1">
      <c r="A65" s="25"/>
      <c r="B65" s="11"/>
      <c r="C65" s="41"/>
      <c r="D65" s="21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14" s="1" customFormat="1" ht="48.75" customHeight="1">
      <c r="A66" s="13" t="s">
        <v>8</v>
      </c>
      <c r="B66" s="17"/>
      <c r="C66" s="41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20">
        <f>(F54+H54+J54)/3</f>
        <v>170000.00333333333</v>
      </c>
    </row>
    <row r="67" spans="1:14" s="15" customFormat="1" ht="18" customHeight="1" hidden="1">
      <c r="A67" s="14" t="s">
        <v>6</v>
      </c>
      <c r="B67" s="14"/>
      <c r="C67" s="14"/>
      <c r="D67" s="22"/>
      <c r="E67" s="22">
        <v>41625</v>
      </c>
      <c r="F67" s="23"/>
      <c r="G67" s="22">
        <v>41631</v>
      </c>
      <c r="H67" s="22"/>
      <c r="I67" s="22">
        <v>41621</v>
      </c>
      <c r="J67" s="21"/>
      <c r="K67" s="21"/>
      <c r="L67" s="21"/>
      <c r="M67" s="21"/>
      <c r="N67" s="21"/>
    </row>
    <row r="68" spans="1:14" s="15" customFormat="1" ht="16.5" customHeight="1" hidden="1">
      <c r="A68" s="14" t="s">
        <v>7</v>
      </c>
      <c r="B68" s="14"/>
      <c r="C68" s="14"/>
      <c r="D68" s="22"/>
      <c r="E68" s="22">
        <v>42369</v>
      </c>
      <c r="F68" s="37">
        <f>F20+F36+F41+F48+F54</f>
        <v>343408.27999999997</v>
      </c>
      <c r="G68" s="22">
        <v>42004</v>
      </c>
      <c r="H68" s="37">
        <f>H20+H36+H41+H48+H54</f>
        <v>333075.62</v>
      </c>
      <c r="I68" s="22">
        <v>42004</v>
      </c>
      <c r="J68" s="21"/>
      <c r="K68" s="22">
        <v>42004</v>
      </c>
      <c r="L68" s="39">
        <f>(F54+H54+J54)/3</f>
        <v>170000.00333333333</v>
      </c>
      <c r="M68" s="21"/>
      <c r="N68" s="21"/>
    </row>
    <row r="69" s="1" customFormat="1" ht="20.25" customHeight="1"/>
    <row r="70" spans="1:5" s="1" customFormat="1" ht="20.25" customHeight="1">
      <c r="A70" s="40" t="s">
        <v>54</v>
      </c>
      <c r="B70" s="40"/>
      <c r="C70" s="40"/>
      <c r="D70" s="40"/>
      <c r="E70" s="40"/>
    </row>
    <row r="71" spans="1:5" s="1" customFormat="1" ht="20.25" customHeight="1">
      <c r="A71" s="40" t="s">
        <v>55</v>
      </c>
      <c r="B71" s="40"/>
      <c r="C71" s="40"/>
      <c r="D71" s="40"/>
      <c r="E71" s="40"/>
    </row>
    <row r="72" spans="1:5" s="1" customFormat="1" ht="20.25" customHeight="1">
      <c r="A72" s="40" t="s">
        <v>56</v>
      </c>
      <c r="B72" s="40"/>
      <c r="C72" s="40"/>
      <c r="D72" s="40"/>
      <c r="E72" s="40"/>
    </row>
    <row r="73" s="1" customFormat="1" ht="20.25" customHeight="1" hidden="1"/>
    <row r="74" s="1" customFormat="1" ht="12" customHeight="1" hidden="1"/>
    <row r="75" s="1" customFormat="1" ht="12" customHeight="1" hidden="1"/>
    <row r="76" s="1" customFormat="1" ht="12" customHeight="1" hidden="1"/>
    <row r="77" s="1" customFormat="1" ht="12" customHeight="1" hidden="1"/>
    <row r="78" spans="1:14" s="1" customFormat="1" ht="30" customHeight="1" hidden="1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31"/>
    </row>
    <row r="79" spans="1:13" s="24" customFormat="1" ht="25.5" customHeight="1" hidden="1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</row>
    <row r="80" spans="1:13" s="24" customFormat="1" ht="25.5" customHeight="1" hidden="1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</row>
    <row r="81" s="1" customFormat="1" ht="12.75">
      <c r="A81" s="16" t="s">
        <v>53</v>
      </c>
    </row>
    <row r="82" s="1" customFormat="1" ht="12" customHeight="1"/>
    <row r="83" s="1" customFormat="1" ht="16.5" customHeight="1">
      <c r="A83" s="1" t="s">
        <v>16</v>
      </c>
    </row>
    <row r="84" s="1" customFormat="1" ht="18" customHeight="1">
      <c r="A84" s="1" t="s">
        <v>51</v>
      </c>
    </row>
    <row r="85" s="1" customFormat="1" ht="21" customHeight="1">
      <c r="A85" s="1" t="s">
        <v>52</v>
      </c>
    </row>
    <row r="86" s="1" customFormat="1" ht="12.75"/>
    <row r="87" s="1" customFormat="1" ht="12.75"/>
    <row r="88" s="1" customFormat="1" ht="12.75"/>
  </sheetData>
  <sheetProtection/>
  <mergeCells count="21">
    <mergeCell ref="A7:A64"/>
    <mergeCell ref="D66:M66"/>
    <mergeCell ref="A80:M80"/>
    <mergeCell ref="A4:A6"/>
    <mergeCell ref="N4:N6"/>
    <mergeCell ref="C4:C6"/>
    <mergeCell ref="D4:D6"/>
    <mergeCell ref="E5:F5"/>
    <mergeCell ref="K5:L5"/>
    <mergeCell ref="A79:M79"/>
    <mergeCell ref="A78:M78"/>
    <mergeCell ref="A70:E70"/>
    <mergeCell ref="A71:E71"/>
    <mergeCell ref="A72:E72"/>
    <mergeCell ref="C9:C66"/>
    <mergeCell ref="A1:N1"/>
    <mergeCell ref="A2:N2"/>
    <mergeCell ref="M5:M6"/>
    <mergeCell ref="G5:H5"/>
    <mergeCell ref="I5:J5"/>
    <mergeCell ref="B4:B6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buh 04</cp:lastModifiedBy>
  <cp:lastPrinted>2015-03-02T07:13:13Z</cp:lastPrinted>
  <dcterms:created xsi:type="dcterms:W3CDTF">2009-12-09T07:16:31Z</dcterms:created>
  <dcterms:modified xsi:type="dcterms:W3CDTF">2015-03-05T06:39:58Z</dcterms:modified>
  <cp:category/>
  <cp:version/>
  <cp:contentType/>
  <cp:contentStatus/>
</cp:coreProperties>
</file>